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8_{2DB2D400-429E-9347-AC53-C3132257F20C}" xr6:coauthVersionLast="47" xr6:coauthVersionMax="47" xr10:uidLastSave="{00000000-0000-0000-0000-000000000000}"/>
  <bookViews>
    <workbookView xWindow="79980" yWindow="540" windowWidth="25600" windowHeight="31500" xr2:uid="{93D272E5-6904-F149-9344-08A724FBB18B}"/>
  </bookViews>
  <sheets>
    <sheet name="Project Estimator" sheetId="1" r:id="rId1"/>
    <sheet name="Constant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/>
  <c r="G8" i="1" s="1"/>
  <c r="F9" i="1"/>
  <c r="G9" i="1" s="1"/>
  <c r="F10" i="1"/>
  <c r="G10" i="1" s="1"/>
  <c r="G11" i="1" l="1"/>
  <c r="F11" i="1"/>
</calcChain>
</file>

<file path=xl/sharedStrings.xml><?xml version="1.0" encoding="utf-8"?>
<sst xmlns="http://schemas.openxmlformats.org/spreadsheetml/2006/main" count="34" uniqueCount="23">
  <si>
    <t>Complexity</t>
  </si>
  <si>
    <t>small</t>
  </si>
  <si>
    <t>medium</t>
  </si>
  <si>
    <t>large</t>
  </si>
  <si>
    <t>x-large</t>
  </si>
  <si>
    <t>Time (work days)</t>
  </si>
  <si>
    <t xml:space="preserve">Uncertainty </t>
  </si>
  <si>
    <t>Multiplier</t>
  </si>
  <si>
    <t>low</t>
  </si>
  <si>
    <t>moderate</t>
  </si>
  <si>
    <t>high</t>
  </si>
  <si>
    <t>extreme</t>
  </si>
  <si>
    <t>Project Name</t>
  </si>
  <si>
    <t>Task Name</t>
  </si>
  <si>
    <t>Uncertainty</t>
  </si>
  <si>
    <t>Refactor the doodad</t>
  </si>
  <si>
    <t>Swizzle columns</t>
  </si>
  <si>
    <t>Reticulate splines</t>
  </si>
  <si>
    <t>Reverse manifold intake</t>
  </si>
  <si>
    <t>Deploy</t>
  </si>
  <si>
    <t>Best Case (days)</t>
  </si>
  <si>
    <t>Worst Case (days)</t>
  </si>
  <si>
    <t>Based on https://jacobian.org/2021/may/25/my-estimation-technique/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</si>
</sst>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2"/>
      <color rgb="FF3F3F3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4">
    <xf numFmtId="0" fontId="0" fillId="0" borderId="0" xfId="0"/>
    <xf numFmtId="0" fontId="1" fillId="0" borderId="1" xfId="1"/>
    <xf numFmtId="0" fontId="2" fillId="2" borderId="2" xfId="2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3">
    <cellStyle name="Heading 1" xfId="1" builtinId="16"/>
    <cellStyle name="Normal" xfId="0" builtinId="0"/>
    <cellStyle name="Output" xfId="2" builtinId="21"/>
  </cellStyles>
  <dxfs count="5">
    <dxf>
      <numFmt numFmtId="0" formatCode="General"/>
      <alignment horizontal="center" vertical="center" textRotation="0" wrapText="0" indent="0" justifyLastLine="0" shrinkToFit="0" readingOrder="0"/>
      <border outline="0">
        <left style="thin">
          <color rgb="FF3F3F3F"/>
        </left>
      </border>
    </dxf>
    <dxf>
      <numFmt numFmtId="0" formatCode="General"/>
      <alignment horizontal="center" vertical="center" textRotation="0" wrapText="0" indent="0" justifyLastLine="0" shrinkToFit="0" readingOrder="0"/>
      <border outline="0">
        <right style="thin">
          <color rgb="FF3F3F3F"/>
        </right>
      </border>
    </dxf>
    <dxf>
      <border outline="0">
        <right style="thin">
          <color rgb="FF3F3F3F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Aptos Narrow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F3F3F"/>
        <name val="Aptos Narrow"/>
        <family val="2"/>
        <scheme val="minor"/>
      </font>
      <fill>
        <patternFill patternType="solid">
          <fgColor indexed="64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5E8D70-F09D-9D42-BD11-3001F4125F3F}" name="Table3" displayName="Table3" ref="C5:G11" totalsRowCount="1">
  <autoFilter ref="C5:G10" xr:uid="{D35E8D70-F09D-9D42-BD11-3001F4125F3F}"/>
  <tableColumns count="5">
    <tableColumn id="1" xr3:uid="{00503A23-727B-0F4E-B499-F977C05BC4A7}" name="Task Name"/>
    <tableColumn id="2" xr3:uid="{9CCB70E9-E2F1-C94D-B709-0AE2B0EA0C15}" name="Complexity"/>
    <tableColumn id="3" xr3:uid="{FE734EFD-2718-AB4D-B7A4-1D37D52ED450}" name="Uncertainty" dataDxfId="2"/>
    <tableColumn id="4" xr3:uid="{5BDC3DBD-2412-E344-BAEB-6DB8FB2D2409}" name="Best Case (days)" totalsRowFunction="sum" dataDxfId="1" totalsRowDxfId="4" dataCellStyle="Output">
      <calculatedColumnFormula>IF(Table3[[#This Row],[Complexity]]="",0,INDEX(Complexity[Time (work days)],MATCH(Table3[[#This Row],[Complexity]],Complexity[Complexity])))</calculatedColumnFormula>
    </tableColumn>
    <tableColumn id="5" xr3:uid="{311E174C-AADC-A949-BC28-F9AAC7EE5863}" name="Worst Case (days)" totalsRowFunction="sum" dataDxfId="0" totalsRowDxfId="3" dataCellStyle="Output">
      <calculatedColumnFormula>IF(OR(Table3[[#This Row],[Uncertainty]]="",Table3[[#This Row],[Complexity]]=""), 0,INDEX(Uncertainty[Multiplier],MATCH(Table3[[#This Row],[Uncertainty]],Uncertainty[[Uncertainty ]]))*Table3[[#This Row],[Best Case (days)]])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46777D-0C89-8C4C-8E82-15F2895EE909}" name="Complexity" displayName="Complexity" ref="B4:C8" totalsRowShown="0">
  <autoFilter ref="B4:C8" xr:uid="{1846777D-0C89-8C4C-8E82-15F2895EE909}"/>
  <sortState xmlns:xlrd2="http://schemas.microsoft.com/office/spreadsheetml/2017/richdata2" ref="B5:C8">
    <sortCondition ref="B4:B8"/>
  </sortState>
  <tableColumns count="2">
    <tableColumn id="1" xr3:uid="{75470980-A25D-CE4E-BADC-86A8D0C847DF}" name="Complexity"/>
    <tableColumn id="2" xr3:uid="{BBDE2087-3421-A04C-9C01-E7393BF89A66}" name="Time (work days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6B4AA6-E4A3-5F45-AA97-29171C1EAEBF}" name="Uncertainty" displayName="Uncertainty" ref="F4:G8" totalsRowShown="0">
  <autoFilter ref="F4:G8" xr:uid="{876B4AA6-E4A3-5F45-AA97-29171C1EAEBF}"/>
  <sortState xmlns:xlrd2="http://schemas.microsoft.com/office/spreadsheetml/2017/richdata2" ref="F5:G8">
    <sortCondition ref="F4:F8"/>
  </sortState>
  <tableColumns count="2">
    <tableColumn id="1" xr3:uid="{C1D7EE4A-2E51-2641-862F-DDA02E4A0A2E}" name="Uncertainty "/>
    <tableColumn id="2" xr3:uid="{372AC03B-698E-0347-B3B5-DA9CB14E504D}" name="Multipl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6E2C-F6F4-8D42-85D7-A99A4D5620A4}">
  <dimension ref="B1:I11"/>
  <sheetViews>
    <sheetView tabSelected="1" workbookViewId="0">
      <selection activeCell="I1" sqref="I1"/>
    </sheetView>
  </sheetViews>
  <sheetFormatPr baseColWidth="10" defaultRowHeight="16" x14ac:dyDescent="0.2"/>
  <cols>
    <col min="3" max="3" width="20.5" bestFit="1" customWidth="1"/>
    <col min="4" max="4" width="12.83203125" customWidth="1"/>
    <col min="5" max="5" width="13.5" customWidth="1"/>
    <col min="6" max="6" width="17.6640625" bestFit="1" customWidth="1"/>
    <col min="7" max="7" width="19" bestFit="1" customWidth="1"/>
  </cols>
  <sheetData>
    <row r="1" spans="2:9" x14ac:dyDescent="0.2">
      <c r="I1" t="s">
        <v>22</v>
      </c>
    </row>
    <row r="3" spans="2:9" ht="18" customHeight="1" thickBot="1" x14ac:dyDescent="0.3">
      <c r="B3" s="1" t="s">
        <v>12</v>
      </c>
    </row>
    <row r="4" spans="2:9" ht="17" thickTop="1" x14ac:dyDescent="0.2"/>
    <row r="5" spans="2:9" x14ac:dyDescent="0.2">
      <c r="C5" t="s">
        <v>13</v>
      </c>
      <c r="D5" t="s">
        <v>0</v>
      </c>
      <c r="E5" t="s">
        <v>14</v>
      </c>
      <c r="F5" t="s">
        <v>20</v>
      </c>
      <c r="G5" t="s">
        <v>21</v>
      </c>
    </row>
    <row r="6" spans="2:9" x14ac:dyDescent="0.2">
      <c r="C6" t="s">
        <v>15</v>
      </c>
      <c r="D6" t="s">
        <v>1</v>
      </c>
      <c r="E6" t="s">
        <v>8</v>
      </c>
      <c r="F6" s="2">
        <f>IF(Table3[[#This Row],[Complexity]]="",0,INDEX(Complexity[Time (work days)],MATCH(Table3[[#This Row],[Complexity]],Complexity[Complexity])))</f>
        <v>1</v>
      </c>
      <c r="G6" s="2">
        <f>IF(OR(Table3[[#This Row],[Uncertainty]]="",Table3[[#This Row],[Complexity]]=""), 0,INDEX(Uncertainty[Multiplier],MATCH(Table3[[#This Row],[Uncertainty]],Uncertainty[[Uncertainty ]]))*Table3[[#This Row],[Best Case (days)]])</f>
        <v>1.1000000000000001</v>
      </c>
    </row>
    <row r="7" spans="2:9" x14ac:dyDescent="0.2">
      <c r="C7" t="s">
        <v>16</v>
      </c>
      <c r="D7" t="s">
        <v>3</v>
      </c>
      <c r="E7" t="s">
        <v>9</v>
      </c>
      <c r="F7" s="2">
        <f>IF(Table3[[#This Row],[Complexity]]="",0,INDEX(Complexity[Time (work days)],MATCH(Table3[[#This Row],[Complexity]],Complexity[Complexity])))</f>
        <v>5</v>
      </c>
      <c r="G7" s="2">
        <f>IF(OR(Table3[[#This Row],[Uncertainty]]="",Table3[[#This Row],[Complexity]]=""), 0,INDEX(Uncertainty[Multiplier],MATCH(Table3[[#This Row],[Uncertainty]],Uncertainty[[Uncertainty ]]))*Table3[[#This Row],[Best Case (days)]])</f>
        <v>7.5</v>
      </c>
    </row>
    <row r="8" spans="2:9" x14ac:dyDescent="0.2">
      <c r="C8" t="s">
        <v>17</v>
      </c>
      <c r="D8" t="s">
        <v>2</v>
      </c>
      <c r="E8" t="s">
        <v>11</v>
      </c>
      <c r="F8" s="2">
        <f>IF(Table3[[#This Row],[Complexity]]="",0,INDEX(Complexity[Time (work days)],MATCH(Table3[[#This Row],[Complexity]],Complexity[Complexity])))</f>
        <v>3</v>
      </c>
      <c r="G8" s="2">
        <f>IF(OR(Table3[[#This Row],[Uncertainty]]="",Table3[[#This Row],[Complexity]]=""), 0,INDEX(Uncertainty[Multiplier],MATCH(Table3[[#This Row],[Uncertainty]],Uncertainty[[Uncertainty ]]))*Table3[[#This Row],[Best Case (days)]])</f>
        <v>15</v>
      </c>
    </row>
    <row r="9" spans="2:9" x14ac:dyDescent="0.2">
      <c r="C9" t="s">
        <v>18</v>
      </c>
      <c r="D9" t="s">
        <v>2</v>
      </c>
      <c r="E9" t="s">
        <v>9</v>
      </c>
      <c r="F9" s="2">
        <f>IF(Table3[[#This Row],[Complexity]]="",0,INDEX(Complexity[Time (work days)],MATCH(Table3[[#This Row],[Complexity]],Complexity[Complexity])))</f>
        <v>3</v>
      </c>
      <c r="G9" s="2">
        <f>IF(OR(Table3[[#This Row],[Uncertainty]]="",Table3[[#This Row],[Complexity]]=""), 0,INDEX(Uncertainty[Multiplier],MATCH(Table3[[#This Row],[Uncertainty]],Uncertainty[[Uncertainty ]]))*Table3[[#This Row],[Best Case (days)]])</f>
        <v>4.5</v>
      </c>
    </row>
    <row r="10" spans="2:9" x14ac:dyDescent="0.2">
      <c r="C10" t="s">
        <v>19</v>
      </c>
      <c r="D10" t="s">
        <v>1</v>
      </c>
      <c r="E10" t="s">
        <v>8</v>
      </c>
      <c r="F10" s="2">
        <f>IF(Table3[[#This Row],[Complexity]]="",0,INDEX(Complexity[Time (work days)],MATCH(Table3[[#This Row],[Complexity]],Complexity[Complexity])))</f>
        <v>1</v>
      </c>
      <c r="G10" s="2">
        <f>IF(OR(Table3[[#This Row],[Uncertainty]]="",Table3[[#This Row],[Complexity]]=""), 0,INDEX(Uncertainty[Multiplier],MATCH(Table3[[#This Row],[Uncertainty]],Uncertainty[[Uncertainty ]]))*Table3[[#This Row],[Best Case (days)]])</f>
        <v>1.1000000000000001</v>
      </c>
    </row>
    <row r="11" spans="2:9" x14ac:dyDescent="0.2">
      <c r="F11" s="3">
        <f>SUBTOTAL(109,Table3[Best Case (days)])</f>
        <v>13</v>
      </c>
      <c r="G11" s="3">
        <f>SUBTOTAL(109,Table3[Worst Case (days)])</f>
        <v>29.200000000000003</v>
      </c>
    </row>
  </sheetData>
  <dataValidations disablePrompts="1" count="1">
    <dataValidation type="list" allowBlank="1" showInputMessage="1" showErrorMessage="1" sqref="D6:D10" xr:uid="{ADD2B9C0-C705-BF4B-9143-FFE595B2B0F2}">
      <formula1>INDIRECT("Complexity[Complexity]")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7F50D24E-D27B-BA48-9849-4A0FBA59C57B}">
          <x14:formula1>
            <xm:f>Constants!$F$5:$F$8</xm:f>
          </x14:formula1>
          <xm:sqref>E6:E10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6762-9FE8-A04C-BE97-4B13B98291BC}">
  <dimension ref="B4:G8"/>
  <sheetViews>
    <sheetView workbookViewId="0">
      <selection activeCell="F34" sqref="F34"/>
    </sheetView>
  </sheetViews>
  <sheetFormatPr baseColWidth="10" defaultRowHeight="16" x14ac:dyDescent="0.2"/>
  <cols>
    <col min="2" max="2" width="12.83203125" customWidth="1"/>
    <col min="3" max="3" width="17.33203125" customWidth="1"/>
    <col min="6" max="6" width="13.33203125" customWidth="1"/>
    <col min="7" max="7" width="11.33203125" customWidth="1"/>
  </cols>
  <sheetData>
    <row r="4" spans="2:7" x14ac:dyDescent="0.2">
      <c r="B4" t="s">
        <v>0</v>
      </c>
      <c r="C4" t="s">
        <v>5</v>
      </c>
      <c r="F4" t="s">
        <v>6</v>
      </c>
      <c r="G4" t="s">
        <v>7</v>
      </c>
    </row>
    <row r="5" spans="2:7" x14ac:dyDescent="0.2">
      <c r="B5" t="s">
        <v>3</v>
      </c>
      <c r="C5">
        <v>5</v>
      </c>
      <c r="F5" t="s">
        <v>11</v>
      </c>
      <c r="G5">
        <v>5</v>
      </c>
    </row>
    <row r="6" spans="2:7" x14ac:dyDescent="0.2">
      <c r="B6" t="s">
        <v>2</v>
      </c>
      <c r="C6">
        <v>3</v>
      </c>
      <c r="F6" t="s">
        <v>10</v>
      </c>
      <c r="G6">
        <v>2</v>
      </c>
    </row>
    <row r="7" spans="2:7" x14ac:dyDescent="0.2">
      <c r="B7" t="s">
        <v>1</v>
      </c>
      <c r="C7">
        <v>1</v>
      </c>
      <c r="F7" t="s">
        <v>8</v>
      </c>
      <c r="G7">
        <v>1.1000000000000001</v>
      </c>
    </row>
    <row r="8" spans="2:7" x14ac:dyDescent="0.2">
      <c r="B8" t="s">
        <v>4</v>
      </c>
      <c r="C8">
        <v>10</v>
      </c>
      <c r="F8" t="s">
        <v>9</v>
      </c>
      <c r="G8">
        <v>1.5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Estimator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Cordell</dc:creator>
  <cp:lastModifiedBy>Michael Cordell</cp:lastModifiedBy>
  <dcterms:created xsi:type="dcterms:W3CDTF">2024-01-08T19:52:17Z</dcterms:created>
  <dcterms:modified xsi:type="dcterms:W3CDTF">2024-01-08T20:15:29Z</dcterms:modified>
</cp:coreProperties>
</file>